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L10" i="1"/>
  <c r="L11"/>
  <c r="L13"/>
  <c r="L21"/>
  <c r="L22"/>
  <c r="L24"/>
  <c r="L27"/>
  <c r="L29"/>
  <c r="L30"/>
  <c r="L31"/>
  <c r="L32"/>
  <c r="L34"/>
  <c r="K8"/>
  <c r="L8" s="1"/>
  <c r="K9"/>
  <c r="L9" s="1"/>
  <c r="K10"/>
  <c r="K11"/>
  <c r="K12"/>
  <c r="L12" s="1"/>
  <c r="K13"/>
  <c r="K14"/>
  <c r="L14" s="1"/>
  <c r="K15"/>
  <c r="L15" s="1"/>
  <c r="K16"/>
  <c r="L16" s="1"/>
  <c r="K17"/>
  <c r="L17" s="1"/>
  <c r="K18"/>
  <c r="L18" s="1"/>
  <c r="K19"/>
  <c r="L19" s="1"/>
  <c r="K20"/>
  <c r="L20" s="1"/>
  <c r="K21"/>
  <c r="K22"/>
  <c r="K23"/>
  <c r="L23" s="1"/>
  <c r="K24"/>
  <c r="K25"/>
  <c r="L25" s="1"/>
  <c r="K26"/>
  <c r="L26" s="1"/>
  <c r="K27"/>
  <c r="K28"/>
  <c r="L28" s="1"/>
  <c r="K29"/>
  <c r="K30"/>
  <c r="K31"/>
  <c r="K32"/>
  <c r="K33"/>
  <c r="L33" s="1"/>
  <c r="K34"/>
  <c r="K7"/>
  <c r="B34"/>
  <c r="B33"/>
  <c r="B32"/>
  <c r="B31"/>
  <c r="B30"/>
  <c r="B29"/>
  <c r="B28"/>
  <c r="B27"/>
  <c r="B26"/>
  <c r="B25"/>
  <c r="B24"/>
  <c r="B23"/>
  <c r="B22"/>
  <c r="B21"/>
  <c r="B20"/>
  <c r="B19"/>
  <c r="B18"/>
  <c r="B17"/>
  <c r="B16"/>
  <c r="B15"/>
  <c r="B14"/>
  <c r="B13"/>
  <c r="B12"/>
  <c r="B11"/>
  <c r="B10"/>
  <c r="B9"/>
  <c r="B8"/>
  <c r="B7"/>
</calcChain>
</file>

<file path=xl/sharedStrings.xml><?xml version="1.0" encoding="utf-8"?>
<sst xmlns="http://schemas.openxmlformats.org/spreadsheetml/2006/main" count="78" uniqueCount="71">
  <si>
    <t>Bảng điểm Lớp học phần :</t>
  </si>
  <si>
    <t>214TMC102</t>
  </si>
  <si>
    <t>Tên học phần :</t>
  </si>
  <si>
    <t>TTCM Chế tạo máy C1 - Số TC: 2</t>
  </si>
  <si>
    <t>Giảng viên :</t>
  </si>
  <si>
    <t>Hà Ký</t>
  </si>
  <si>
    <t>Lịch học :</t>
  </si>
  <si>
    <t>XCTM - Thứ 5(11-14)</t>
  </si>
  <si>
    <t>STT</t>
  </si>
  <si>
    <t>Mã sinh viên</t>
  </si>
  <si>
    <t>Họ</t>
  </si>
  <si>
    <t>Tên</t>
  </si>
  <si>
    <t>Ngày sinh</t>
  </si>
  <si>
    <t>Điểm TP1</t>
  </si>
  <si>
    <t>Điểm TP2</t>
  </si>
  <si>
    <t>Điểm TP3</t>
  </si>
  <si>
    <t>Điểm TP4</t>
  </si>
  <si>
    <t>Điểm TP5</t>
  </si>
  <si>
    <t>ĐTKHP</t>
  </si>
  <si>
    <t>Điểm Chữ</t>
  </si>
  <si>
    <t>Ghi chú</t>
  </si>
  <si>
    <t>Ngô Văn</t>
  </si>
  <si>
    <t>Anh</t>
  </si>
  <si>
    <t>Châu Hoài</t>
  </si>
  <si>
    <t>Chiến</t>
  </si>
  <si>
    <t>Nguyễn Đức</t>
  </si>
  <si>
    <t>Cường</t>
  </si>
  <si>
    <t>Tô Ngọc</t>
  </si>
  <si>
    <t>Hải</t>
  </si>
  <si>
    <t>Lê Tấn</t>
  </si>
  <si>
    <t>Hiệp</t>
  </si>
  <si>
    <t>Nguyễn Ngọc</t>
  </si>
  <si>
    <t>Khoa</t>
  </si>
  <si>
    <t>Trịnh Minh</t>
  </si>
  <si>
    <t>Kỳ</t>
  </si>
  <si>
    <t>Hoàng Ngọc</t>
  </si>
  <si>
    <t>Nguyễn Duy</t>
  </si>
  <si>
    <t>Lai</t>
  </si>
  <si>
    <t>Lại Quang</t>
  </si>
  <si>
    <t>Linh</t>
  </si>
  <si>
    <t>Phan</t>
  </si>
  <si>
    <t>Lợi</t>
  </si>
  <si>
    <t>Lê Văn</t>
  </si>
  <si>
    <t>Long</t>
  </si>
  <si>
    <t>Trần Đinh Khải</t>
  </si>
  <si>
    <t>Nguyên</t>
  </si>
  <si>
    <t>Phương</t>
  </si>
  <si>
    <t>Nguyễn Văn</t>
  </si>
  <si>
    <t>Sang</t>
  </si>
  <si>
    <t>Thân Văn</t>
  </si>
  <si>
    <t>Thạch</t>
  </si>
  <si>
    <t>Trần Tấn</t>
  </si>
  <si>
    <t>Thận</t>
  </si>
  <si>
    <t>Ngô Viết</t>
  </si>
  <si>
    <t>Thịnh</t>
  </si>
  <si>
    <t>Huỳnh Duy</t>
  </si>
  <si>
    <t>Nguyễn Hữu</t>
  </si>
  <si>
    <t>Tình</t>
  </si>
  <si>
    <t>Chu Văn</t>
  </si>
  <si>
    <t>Nguyễn Tam</t>
  </si>
  <si>
    <t>Trịnh</t>
  </si>
  <si>
    <t>Đoàn Bá</t>
  </si>
  <si>
    <t>Trình</t>
  </si>
  <si>
    <t>Nguyễn Công</t>
  </si>
  <si>
    <t>Tùng</t>
  </si>
  <si>
    <t>Nguyễn Thanh</t>
  </si>
  <si>
    <t>Phạm Minh</t>
  </si>
  <si>
    <t>Tuấn</t>
  </si>
  <si>
    <t>Vẽ</t>
  </si>
  <si>
    <t>Việt</t>
  </si>
  <si>
    <t>B</t>
  </si>
</sst>
</file>

<file path=xl/styles.xml><?xml version="1.0" encoding="utf-8"?>
<styleSheet xmlns="http://schemas.openxmlformats.org/spreadsheetml/2006/main">
  <fonts count="4">
    <font>
      <sz val="11"/>
      <color theme="1"/>
      <name val="Arial"/>
      <family val="2"/>
      <scheme val="minor"/>
    </font>
    <font>
      <b/>
      <sz val="10"/>
      <color theme="1"/>
      <name val="Arial"/>
      <family val="2"/>
      <charset val="163"/>
      <scheme val="minor"/>
    </font>
    <font>
      <sz val="10"/>
      <color theme="1"/>
      <name val="Arial"/>
      <family val="2"/>
      <charset val="163"/>
      <scheme val="minor"/>
    </font>
    <font>
      <sz val="11"/>
      <color rgb="FFFF0000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horizontal="right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left" wrapText="1"/>
    </xf>
    <xf numFmtId="14" fontId="2" fillId="0" borderId="1" xfId="0" applyNumberFormat="1" applyFont="1" applyBorder="1" applyAlignment="1">
      <alignment horizontal="center" wrapText="1"/>
    </xf>
    <xf numFmtId="0" fontId="0" fillId="0" borderId="1" xfId="0" applyBorder="1" applyAlignment="1">
      <alignment wrapText="1"/>
    </xf>
    <xf numFmtId="0" fontId="3" fillId="0" borderId="1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M34"/>
  <sheetViews>
    <sheetView tabSelected="1" topLeftCell="A26" workbookViewId="0">
      <selection activeCell="F23" sqref="F23"/>
    </sheetView>
  </sheetViews>
  <sheetFormatPr defaultRowHeight="14.25"/>
  <cols>
    <col min="4" max="4" width="7" customWidth="1"/>
    <col min="11" max="11" width="6.375" bestFit="1" customWidth="1"/>
    <col min="12" max="12" width="8.75" bestFit="1" customWidth="1"/>
  </cols>
  <sheetData>
    <row r="1" spans="1:13">
      <c r="A1" s="1" t="s">
        <v>0</v>
      </c>
      <c r="B1" s="1"/>
      <c r="C1" s="1"/>
      <c r="D1" s="2" t="s">
        <v>1</v>
      </c>
      <c r="E1" s="2"/>
      <c r="F1" s="2"/>
      <c r="G1" s="2"/>
    </row>
    <row r="2" spans="1:13">
      <c r="A2" s="1" t="s">
        <v>2</v>
      </c>
      <c r="B2" s="1"/>
      <c r="C2" s="1"/>
      <c r="D2" s="2" t="s">
        <v>3</v>
      </c>
      <c r="E2" s="2"/>
      <c r="F2" s="2"/>
      <c r="G2" s="2"/>
    </row>
    <row r="3" spans="1:13">
      <c r="A3" s="1" t="s">
        <v>4</v>
      </c>
      <c r="B3" s="1"/>
      <c r="C3" s="1"/>
      <c r="D3" s="2" t="s">
        <v>5</v>
      </c>
      <c r="E3" s="2"/>
      <c r="F3" s="2"/>
      <c r="G3" s="2"/>
    </row>
    <row r="4" spans="1:13">
      <c r="A4" s="1" t="s">
        <v>6</v>
      </c>
      <c r="B4" s="1"/>
      <c r="C4" s="1"/>
      <c r="D4" s="2" t="s">
        <v>7</v>
      </c>
      <c r="E4" s="2"/>
      <c r="F4" s="2"/>
      <c r="G4" s="2"/>
    </row>
    <row r="5" spans="1:13">
      <c r="A5" s="3"/>
      <c r="B5" s="3"/>
      <c r="C5" s="3"/>
      <c r="D5" s="3"/>
      <c r="E5" s="3"/>
      <c r="F5" s="3"/>
      <c r="G5" s="3"/>
    </row>
    <row r="6" spans="1:13" ht="25.5">
      <c r="A6" s="4" t="s">
        <v>8</v>
      </c>
      <c r="B6" s="4" t="s">
        <v>9</v>
      </c>
      <c r="C6" s="4" t="s">
        <v>10</v>
      </c>
      <c r="D6" s="4" t="s">
        <v>11</v>
      </c>
      <c r="E6" s="4" t="s">
        <v>12</v>
      </c>
      <c r="F6" s="4" t="s">
        <v>13</v>
      </c>
      <c r="G6" s="4" t="s">
        <v>14</v>
      </c>
      <c r="H6" s="4" t="s">
        <v>15</v>
      </c>
      <c r="I6" s="4" t="s">
        <v>16</v>
      </c>
      <c r="J6" s="4" t="s">
        <v>17</v>
      </c>
      <c r="K6" s="4" t="s">
        <v>18</v>
      </c>
      <c r="L6" s="4" t="s">
        <v>19</v>
      </c>
      <c r="M6" s="4" t="s">
        <v>20</v>
      </c>
    </row>
    <row r="7" spans="1:13" ht="30" customHeight="1">
      <c r="A7" s="5">
        <v>1</v>
      </c>
      <c r="B7" s="5" t="str">
        <f>"131250412201"</f>
        <v>131250412201</v>
      </c>
      <c r="C7" s="6" t="s">
        <v>21</v>
      </c>
      <c r="D7" s="7" t="s">
        <v>22</v>
      </c>
      <c r="E7" s="8">
        <v>34895</v>
      </c>
      <c r="F7" s="9">
        <v>8</v>
      </c>
      <c r="G7" s="9">
        <v>9</v>
      </c>
      <c r="H7" s="9">
        <v>8</v>
      </c>
      <c r="I7" s="9">
        <v>8</v>
      </c>
      <c r="J7" s="9">
        <v>9</v>
      </c>
      <c r="K7" s="6">
        <f>IF(COUNT(F7:J7)&gt;0,ROUND(AVERAGE(F7:J7),1),0)</f>
        <v>8.4</v>
      </c>
      <c r="L7" s="6" t="s">
        <v>70</v>
      </c>
      <c r="M7" s="9"/>
    </row>
    <row r="8" spans="1:13" ht="30" customHeight="1">
      <c r="A8" s="5">
        <v>2</v>
      </c>
      <c r="B8" s="5" t="str">
        <f>"131250412109"</f>
        <v>131250412109</v>
      </c>
      <c r="C8" s="6" t="s">
        <v>23</v>
      </c>
      <c r="D8" s="7" t="s">
        <v>24</v>
      </c>
      <c r="E8" s="8">
        <v>34587</v>
      </c>
      <c r="F8" s="9">
        <v>9</v>
      </c>
      <c r="G8" s="9">
        <v>9</v>
      </c>
      <c r="H8" s="9">
        <v>8</v>
      </c>
      <c r="I8" s="9">
        <v>8</v>
      </c>
      <c r="J8" s="9">
        <v>9</v>
      </c>
      <c r="K8" s="6">
        <f t="shared" ref="K8:K34" si="0">IF(COUNT(F8:J8)&gt;0,ROUND(AVERAGE(F8:J8),1),0)</f>
        <v>8.6</v>
      </c>
      <c r="L8" s="6" t="str">
        <f>IF(K8&gt;=8.5,"A",IF(K8&gt;=7,"B",IF(K8&gt;=5.5,"C",IF(K8&gt;=4,"D","F"))))</f>
        <v>A</v>
      </c>
      <c r="M8" s="9"/>
    </row>
    <row r="9" spans="1:13" ht="30" customHeight="1">
      <c r="A9" s="5">
        <v>3</v>
      </c>
      <c r="B9" s="5" t="str">
        <f>"131250412304"</f>
        <v>131250412304</v>
      </c>
      <c r="C9" s="6" t="s">
        <v>25</v>
      </c>
      <c r="D9" s="7" t="s">
        <v>26</v>
      </c>
      <c r="E9" s="8">
        <v>34958</v>
      </c>
      <c r="F9" s="9">
        <v>9</v>
      </c>
      <c r="G9" s="9">
        <v>8</v>
      </c>
      <c r="H9" s="9">
        <v>9</v>
      </c>
      <c r="I9" s="9">
        <v>9</v>
      </c>
      <c r="J9" s="9">
        <v>8</v>
      </c>
      <c r="K9" s="6">
        <f t="shared" si="0"/>
        <v>8.6</v>
      </c>
      <c r="L9" s="6" t="str">
        <f t="shared" ref="L9:L34" si="1">IF(K9&gt;=8.5,"A",IF(K9&gt;=7,"B",IF(K9&gt;=5.5,"C",IF(K9&gt;=4,"D","F"))))</f>
        <v>A</v>
      </c>
      <c r="M9" s="9"/>
    </row>
    <row r="10" spans="1:13" ht="30" customHeight="1">
      <c r="A10" s="5">
        <v>4</v>
      </c>
      <c r="B10" s="5" t="str">
        <f>"131250412214"</f>
        <v>131250412214</v>
      </c>
      <c r="C10" s="6" t="s">
        <v>27</v>
      </c>
      <c r="D10" s="7" t="s">
        <v>28</v>
      </c>
      <c r="E10" s="8">
        <v>35024</v>
      </c>
      <c r="F10" s="9">
        <v>6</v>
      </c>
      <c r="G10" s="9">
        <v>8</v>
      </c>
      <c r="H10" s="9">
        <v>8</v>
      </c>
      <c r="I10" s="9">
        <v>8</v>
      </c>
      <c r="J10" s="9">
        <v>8</v>
      </c>
      <c r="K10" s="6">
        <f t="shared" si="0"/>
        <v>7.6</v>
      </c>
      <c r="L10" s="6" t="str">
        <f t="shared" si="1"/>
        <v>B</v>
      </c>
      <c r="M10" s="9"/>
    </row>
    <row r="11" spans="1:13" ht="30" customHeight="1">
      <c r="A11" s="5">
        <v>5</v>
      </c>
      <c r="B11" s="5" t="str">
        <f>"131250412314"</f>
        <v>131250412314</v>
      </c>
      <c r="C11" s="6" t="s">
        <v>29</v>
      </c>
      <c r="D11" s="7" t="s">
        <v>30</v>
      </c>
      <c r="E11" s="8">
        <v>34486</v>
      </c>
      <c r="F11" s="9">
        <v>8</v>
      </c>
      <c r="G11" s="9">
        <v>8</v>
      </c>
      <c r="H11" s="9">
        <v>8</v>
      </c>
      <c r="I11" s="9">
        <v>8</v>
      </c>
      <c r="J11" s="9">
        <v>8</v>
      </c>
      <c r="K11" s="6">
        <f t="shared" si="0"/>
        <v>8</v>
      </c>
      <c r="L11" s="6" t="str">
        <f t="shared" si="1"/>
        <v>B</v>
      </c>
      <c r="M11" s="9"/>
    </row>
    <row r="12" spans="1:13" ht="30" customHeight="1">
      <c r="A12" s="5">
        <v>6</v>
      </c>
      <c r="B12" s="5" t="str">
        <f>"131250412271"</f>
        <v>131250412271</v>
      </c>
      <c r="C12" s="6" t="s">
        <v>31</v>
      </c>
      <c r="D12" s="7" t="s">
        <v>32</v>
      </c>
      <c r="E12" s="8">
        <v>34484</v>
      </c>
      <c r="F12" s="9">
        <v>9</v>
      </c>
      <c r="G12" s="9">
        <v>8</v>
      </c>
      <c r="H12" s="9">
        <v>8</v>
      </c>
      <c r="I12" s="9">
        <v>8</v>
      </c>
      <c r="J12" s="9">
        <v>7</v>
      </c>
      <c r="K12" s="6">
        <f t="shared" si="0"/>
        <v>8</v>
      </c>
      <c r="L12" s="6" t="str">
        <f t="shared" si="1"/>
        <v>B</v>
      </c>
      <c r="M12" s="9"/>
    </row>
    <row r="13" spans="1:13" ht="30" customHeight="1">
      <c r="A13" s="5">
        <v>7</v>
      </c>
      <c r="B13" s="5" t="str">
        <f>"131250412224"</f>
        <v>131250412224</v>
      </c>
      <c r="C13" s="6" t="s">
        <v>33</v>
      </c>
      <c r="D13" s="7" t="s">
        <v>34</v>
      </c>
      <c r="E13" s="8">
        <v>34919</v>
      </c>
      <c r="F13" s="9">
        <v>8</v>
      </c>
      <c r="G13" s="9">
        <v>8</v>
      </c>
      <c r="H13" s="9">
        <v>8</v>
      </c>
      <c r="I13" s="9">
        <v>8</v>
      </c>
      <c r="J13" s="9">
        <v>7</v>
      </c>
      <c r="K13" s="6">
        <f t="shared" si="0"/>
        <v>7.8</v>
      </c>
      <c r="L13" s="6" t="str">
        <f t="shared" si="1"/>
        <v>B</v>
      </c>
      <c r="M13" s="9"/>
    </row>
    <row r="14" spans="1:13" ht="30" customHeight="1">
      <c r="A14" s="5">
        <v>8</v>
      </c>
      <c r="B14" s="5" t="str">
        <f>"131250412327"</f>
        <v>131250412327</v>
      </c>
      <c r="C14" s="6" t="s">
        <v>35</v>
      </c>
      <c r="D14" s="7" t="s">
        <v>34</v>
      </c>
      <c r="E14" s="8">
        <v>34745</v>
      </c>
      <c r="F14" s="9">
        <v>9</v>
      </c>
      <c r="G14" s="9">
        <v>8</v>
      </c>
      <c r="H14" s="9">
        <v>8</v>
      </c>
      <c r="I14" s="9">
        <v>8</v>
      </c>
      <c r="J14" s="9">
        <v>7</v>
      </c>
      <c r="K14" s="6">
        <f t="shared" si="0"/>
        <v>8</v>
      </c>
      <c r="L14" s="6" t="str">
        <f t="shared" si="1"/>
        <v>B</v>
      </c>
      <c r="M14" s="9"/>
    </row>
    <row r="15" spans="1:13" ht="30" customHeight="1">
      <c r="A15" s="5">
        <v>9</v>
      </c>
      <c r="B15" s="5" t="str">
        <f>"131250412225"</f>
        <v>131250412225</v>
      </c>
      <c r="C15" s="6" t="s">
        <v>36</v>
      </c>
      <c r="D15" s="7" t="s">
        <v>37</v>
      </c>
      <c r="E15" s="8">
        <v>35014</v>
      </c>
      <c r="F15" s="9">
        <v>9</v>
      </c>
      <c r="G15" s="9">
        <v>8</v>
      </c>
      <c r="H15" s="9">
        <v>7</v>
      </c>
      <c r="I15" s="9">
        <v>8</v>
      </c>
      <c r="J15" s="9">
        <v>8</v>
      </c>
      <c r="K15" s="6">
        <f t="shared" si="0"/>
        <v>8</v>
      </c>
      <c r="L15" s="6" t="str">
        <f t="shared" si="1"/>
        <v>B</v>
      </c>
      <c r="M15" s="9"/>
    </row>
    <row r="16" spans="1:13" ht="30" customHeight="1">
      <c r="A16" s="5">
        <v>10</v>
      </c>
      <c r="B16" s="5" t="str">
        <f>"131250412330"</f>
        <v>131250412330</v>
      </c>
      <c r="C16" s="6" t="s">
        <v>38</v>
      </c>
      <c r="D16" s="7" t="s">
        <v>39</v>
      </c>
      <c r="E16" s="8">
        <v>34987</v>
      </c>
      <c r="F16" s="9">
        <v>7</v>
      </c>
      <c r="G16" s="9">
        <v>8</v>
      </c>
      <c r="H16" s="9">
        <v>8</v>
      </c>
      <c r="I16" s="9">
        <v>8</v>
      </c>
      <c r="J16" s="9">
        <v>7</v>
      </c>
      <c r="K16" s="6">
        <f t="shared" si="0"/>
        <v>7.6</v>
      </c>
      <c r="L16" s="6" t="str">
        <f t="shared" si="1"/>
        <v>B</v>
      </c>
      <c r="M16" s="9"/>
    </row>
    <row r="17" spans="1:13" ht="30" customHeight="1">
      <c r="A17" s="5">
        <v>11</v>
      </c>
      <c r="B17" s="5" t="str">
        <f>"131250412127"</f>
        <v>131250412127</v>
      </c>
      <c r="C17" s="6" t="s">
        <v>40</v>
      </c>
      <c r="D17" s="7" t="s">
        <v>41</v>
      </c>
      <c r="E17" s="8">
        <v>33616</v>
      </c>
      <c r="F17" s="9">
        <v>9</v>
      </c>
      <c r="G17" s="9">
        <v>8</v>
      </c>
      <c r="H17" s="9">
        <v>9</v>
      </c>
      <c r="I17" s="9">
        <v>8</v>
      </c>
      <c r="J17" s="9">
        <v>9</v>
      </c>
      <c r="K17" s="6">
        <f t="shared" si="0"/>
        <v>8.6</v>
      </c>
      <c r="L17" s="6" t="str">
        <f t="shared" si="1"/>
        <v>A</v>
      </c>
      <c r="M17" s="9"/>
    </row>
    <row r="18" spans="1:13" ht="30" customHeight="1">
      <c r="A18" s="5">
        <v>12</v>
      </c>
      <c r="B18" s="5" t="str">
        <f>"131250412331"</f>
        <v>131250412331</v>
      </c>
      <c r="C18" s="6" t="s">
        <v>42</v>
      </c>
      <c r="D18" s="7" t="s">
        <v>43</v>
      </c>
      <c r="E18" s="8">
        <v>34700</v>
      </c>
      <c r="F18" s="9">
        <v>9</v>
      </c>
      <c r="G18" s="9">
        <v>8</v>
      </c>
      <c r="H18" s="9">
        <v>8</v>
      </c>
      <c r="I18" s="9">
        <v>8</v>
      </c>
      <c r="J18" s="9">
        <v>7</v>
      </c>
      <c r="K18" s="6">
        <f t="shared" si="0"/>
        <v>8</v>
      </c>
      <c r="L18" s="6" t="str">
        <f t="shared" si="1"/>
        <v>B</v>
      </c>
      <c r="M18" s="9"/>
    </row>
    <row r="19" spans="1:13" ht="30" customHeight="1">
      <c r="A19" s="5">
        <v>13</v>
      </c>
      <c r="B19" s="5" t="str">
        <f>"131250412269"</f>
        <v>131250412269</v>
      </c>
      <c r="C19" s="6" t="s">
        <v>44</v>
      </c>
      <c r="D19" s="7" t="s">
        <v>45</v>
      </c>
      <c r="E19" s="8">
        <v>34053</v>
      </c>
      <c r="F19" s="9">
        <v>7</v>
      </c>
      <c r="G19" s="9">
        <v>8</v>
      </c>
      <c r="H19" s="9">
        <v>7</v>
      </c>
      <c r="I19" s="9">
        <v>8</v>
      </c>
      <c r="J19" s="9">
        <v>8</v>
      </c>
      <c r="K19" s="6">
        <f t="shared" si="0"/>
        <v>7.6</v>
      </c>
      <c r="L19" s="6" t="str">
        <f t="shared" si="1"/>
        <v>B</v>
      </c>
      <c r="M19" s="9"/>
    </row>
    <row r="20" spans="1:13" ht="30" customHeight="1">
      <c r="A20" s="5">
        <v>14</v>
      </c>
      <c r="B20" s="5" t="str">
        <f>"131250412137"</f>
        <v>131250412137</v>
      </c>
      <c r="C20" s="6" t="s">
        <v>36</v>
      </c>
      <c r="D20" s="7" t="s">
        <v>46</v>
      </c>
      <c r="E20" s="8">
        <v>34665</v>
      </c>
      <c r="F20" s="9">
        <v>9</v>
      </c>
      <c r="G20" s="9">
        <v>8</v>
      </c>
      <c r="H20" s="9">
        <v>8</v>
      </c>
      <c r="I20" s="9">
        <v>8</v>
      </c>
      <c r="J20" s="9">
        <v>6</v>
      </c>
      <c r="K20" s="6">
        <f t="shared" si="0"/>
        <v>7.8</v>
      </c>
      <c r="L20" s="6" t="str">
        <f t="shared" si="1"/>
        <v>B</v>
      </c>
      <c r="M20" s="9"/>
    </row>
    <row r="21" spans="1:13" ht="30" customHeight="1">
      <c r="A21" s="5">
        <v>15</v>
      </c>
      <c r="B21" s="5" t="str">
        <f>"131250412341"</f>
        <v>131250412341</v>
      </c>
      <c r="C21" s="6" t="s">
        <v>47</v>
      </c>
      <c r="D21" s="7" t="s">
        <v>48</v>
      </c>
      <c r="E21" s="8">
        <v>34794</v>
      </c>
      <c r="F21" s="9">
        <v>8</v>
      </c>
      <c r="G21" s="9">
        <v>8</v>
      </c>
      <c r="H21" s="9">
        <v>8</v>
      </c>
      <c r="I21" s="9">
        <v>7</v>
      </c>
      <c r="J21" s="9">
        <v>6</v>
      </c>
      <c r="K21" s="6">
        <f t="shared" si="0"/>
        <v>7.4</v>
      </c>
      <c r="L21" s="6" t="str">
        <f t="shared" si="1"/>
        <v>B</v>
      </c>
      <c r="M21" s="9"/>
    </row>
    <row r="22" spans="1:13" ht="30" customHeight="1">
      <c r="A22" s="5">
        <v>16</v>
      </c>
      <c r="B22" s="5" t="str">
        <f>"131250412145"</f>
        <v>131250412145</v>
      </c>
      <c r="C22" s="6" t="s">
        <v>49</v>
      </c>
      <c r="D22" s="7" t="s">
        <v>50</v>
      </c>
      <c r="E22" s="8">
        <v>34141</v>
      </c>
      <c r="F22" s="9">
        <v>7</v>
      </c>
      <c r="G22" s="9">
        <v>8</v>
      </c>
      <c r="H22" s="9">
        <v>8</v>
      </c>
      <c r="I22" s="9">
        <v>8</v>
      </c>
      <c r="J22" s="9">
        <v>9</v>
      </c>
      <c r="K22" s="6">
        <f t="shared" si="0"/>
        <v>8</v>
      </c>
      <c r="L22" s="6" t="str">
        <f t="shared" si="1"/>
        <v>B</v>
      </c>
      <c r="M22" s="9"/>
    </row>
    <row r="23" spans="1:13" ht="30" customHeight="1">
      <c r="A23" s="5">
        <v>17</v>
      </c>
      <c r="B23" s="5" t="str">
        <f>"131250412146"</f>
        <v>131250412146</v>
      </c>
      <c r="C23" s="6" t="s">
        <v>51</v>
      </c>
      <c r="D23" s="7" t="s">
        <v>52</v>
      </c>
      <c r="E23" s="8">
        <v>34462</v>
      </c>
      <c r="F23" s="9">
        <v>9</v>
      </c>
      <c r="G23" s="9">
        <v>9</v>
      </c>
      <c r="H23" s="9">
        <v>8</v>
      </c>
      <c r="I23" s="9">
        <v>9</v>
      </c>
      <c r="J23" s="9">
        <v>8</v>
      </c>
      <c r="K23" s="6">
        <f t="shared" si="0"/>
        <v>8.6</v>
      </c>
      <c r="L23" s="6" t="str">
        <f t="shared" si="1"/>
        <v>A</v>
      </c>
      <c r="M23" s="9"/>
    </row>
    <row r="24" spans="1:13" ht="30" customHeight="1">
      <c r="A24" s="5">
        <v>18</v>
      </c>
      <c r="B24" s="5" t="str">
        <f>"131250412150"</f>
        <v>131250412150</v>
      </c>
      <c r="C24" s="6" t="s">
        <v>53</v>
      </c>
      <c r="D24" s="7" t="s">
        <v>54</v>
      </c>
      <c r="E24" s="8">
        <v>34806</v>
      </c>
      <c r="F24" s="10">
        <v>0</v>
      </c>
      <c r="G24" s="10">
        <v>0</v>
      </c>
      <c r="H24" s="10">
        <v>0</v>
      </c>
      <c r="I24" s="10">
        <v>0</v>
      </c>
      <c r="J24" s="10">
        <v>0</v>
      </c>
      <c r="K24" s="6">
        <f t="shared" si="0"/>
        <v>0</v>
      </c>
      <c r="L24" s="6" t="str">
        <f t="shared" si="1"/>
        <v>F</v>
      </c>
      <c r="M24" s="9"/>
    </row>
    <row r="25" spans="1:13" ht="30" customHeight="1">
      <c r="A25" s="5">
        <v>19</v>
      </c>
      <c r="B25" s="5" t="str">
        <f>"131250412254"</f>
        <v>131250412254</v>
      </c>
      <c r="C25" s="6" t="s">
        <v>55</v>
      </c>
      <c r="D25" s="7" t="s">
        <v>54</v>
      </c>
      <c r="E25" s="8">
        <v>34962</v>
      </c>
      <c r="F25" s="9">
        <v>7</v>
      </c>
      <c r="G25" s="9">
        <v>8</v>
      </c>
      <c r="H25" s="9">
        <v>8</v>
      </c>
      <c r="I25" s="9">
        <v>8</v>
      </c>
      <c r="J25" s="9">
        <v>8</v>
      </c>
      <c r="K25" s="6">
        <f t="shared" si="0"/>
        <v>7.8</v>
      </c>
      <c r="L25" s="6" t="str">
        <f t="shared" si="1"/>
        <v>B</v>
      </c>
      <c r="M25" s="9"/>
    </row>
    <row r="26" spans="1:13" ht="30" customHeight="1">
      <c r="A26" s="5">
        <v>20</v>
      </c>
      <c r="B26" s="5" t="str">
        <f>"131250412152"</f>
        <v>131250412152</v>
      </c>
      <c r="C26" s="6" t="s">
        <v>56</v>
      </c>
      <c r="D26" s="7" t="s">
        <v>57</v>
      </c>
      <c r="E26" s="8">
        <v>34574</v>
      </c>
      <c r="F26" s="9">
        <v>8</v>
      </c>
      <c r="G26" s="9">
        <v>8</v>
      </c>
      <c r="H26" s="9">
        <v>8</v>
      </c>
      <c r="I26" s="9">
        <v>8</v>
      </c>
      <c r="J26" s="9">
        <v>8</v>
      </c>
      <c r="K26" s="6">
        <f t="shared" si="0"/>
        <v>8</v>
      </c>
      <c r="L26" s="6" t="str">
        <f t="shared" si="1"/>
        <v>B</v>
      </c>
      <c r="M26" s="9"/>
    </row>
    <row r="27" spans="1:13" ht="30" customHeight="1">
      <c r="A27" s="5">
        <v>21</v>
      </c>
      <c r="B27" s="5" t="str">
        <f>"131250412351"</f>
        <v>131250412351</v>
      </c>
      <c r="C27" s="6" t="s">
        <v>58</v>
      </c>
      <c r="D27" s="7" t="s">
        <v>57</v>
      </c>
      <c r="E27" s="8">
        <v>34390</v>
      </c>
      <c r="F27" s="9">
        <v>8</v>
      </c>
      <c r="G27" s="9">
        <v>8</v>
      </c>
      <c r="H27" s="9">
        <v>8</v>
      </c>
      <c r="I27" s="9">
        <v>7</v>
      </c>
      <c r="J27" s="9">
        <v>6</v>
      </c>
      <c r="K27" s="6">
        <f t="shared" si="0"/>
        <v>7.4</v>
      </c>
      <c r="L27" s="6" t="str">
        <f t="shared" si="1"/>
        <v>B</v>
      </c>
      <c r="M27" s="9"/>
    </row>
    <row r="28" spans="1:13" ht="30" customHeight="1">
      <c r="A28" s="5">
        <v>22</v>
      </c>
      <c r="B28" s="5" t="str">
        <f>"131250412258"</f>
        <v>131250412258</v>
      </c>
      <c r="C28" s="6" t="s">
        <v>59</v>
      </c>
      <c r="D28" s="7" t="s">
        <v>60</v>
      </c>
      <c r="E28" s="8">
        <v>34109</v>
      </c>
      <c r="F28" s="9">
        <v>9</v>
      </c>
      <c r="G28" s="9">
        <v>8</v>
      </c>
      <c r="H28" s="9">
        <v>8</v>
      </c>
      <c r="I28" s="9">
        <v>8</v>
      </c>
      <c r="J28" s="9">
        <v>8</v>
      </c>
      <c r="K28" s="6">
        <f t="shared" si="0"/>
        <v>8.1999999999999993</v>
      </c>
      <c r="L28" s="6" t="str">
        <f t="shared" si="1"/>
        <v>B</v>
      </c>
      <c r="M28" s="9"/>
    </row>
    <row r="29" spans="1:13" ht="30" customHeight="1">
      <c r="A29" s="5">
        <v>23</v>
      </c>
      <c r="B29" s="5" t="str">
        <f>"131250412355"</f>
        <v>131250412355</v>
      </c>
      <c r="C29" s="6" t="s">
        <v>61</v>
      </c>
      <c r="D29" s="7" t="s">
        <v>62</v>
      </c>
      <c r="E29" s="8">
        <v>34876</v>
      </c>
      <c r="F29" s="9">
        <v>8</v>
      </c>
      <c r="G29" s="9">
        <v>8</v>
      </c>
      <c r="H29" s="9">
        <v>8</v>
      </c>
      <c r="I29" s="9">
        <v>0</v>
      </c>
      <c r="J29" s="9">
        <v>0</v>
      </c>
      <c r="K29" s="6">
        <f t="shared" si="0"/>
        <v>4.8</v>
      </c>
      <c r="L29" s="6" t="str">
        <f t="shared" si="1"/>
        <v>D</v>
      </c>
      <c r="M29" s="9"/>
    </row>
    <row r="30" spans="1:13" ht="30" customHeight="1">
      <c r="A30" s="5">
        <v>24</v>
      </c>
      <c r="B30" s="5" t="str">
        <f>"131250412159"</f>
        <v>131250412159</v>
      </c>
      <c r="C30" s="6" t="s">
        <v>63</v>
      </c>
      <c r="D30" s="7" t="s">
        <v>64</v>
      </c>
      <c r="E30" s="8">
        <v>34419</v>
      </c>
      <c r="F30" s="9">
        <v>8</v>
      </c>
      <c r="G30" s="9">
        <v>8</v>
      </c>
      <c r="H30" s="9">
        <v>8</v>
      </c>
      <c r="I30" s="9">
        <v>8</v>
      </c>
      <c r="J30" s="9">
        <v>8</v>
      </c>
      <c r="K30" s="6">
        <f t="shared" si="0"/>
        <v>8</v>
      </c>
      <c r="L30" s="6" t="str">
        <f t="shared" si="1"/>
        <v>B</v>
      </c>
      <c r="M30" s="9"/>
    </row>
    <row r="31" spans="1:13" ht="30" customHeight="1">
      <c r="A31" s="5">
        <v>25</v>
      </c>
      <c r="B31" s="5" t="str">
        <f>"131250412160"</f>
        <v>131250412160</v>
      </c>
      <c r="C31" s="6" t="s">
        <v>65</v>
      </c>
      <c r="D31" s="7" t="s">
        <v>64</v>
      </c>
      <c r="E31" s="8">
        <v>34567</v>
      </c>
      <c r="F31" s="9">
        <v>8</v>
      </c>
      <c r="G31" s="9">
        <v>8</v>
      </c>
      <c r="H31" s="9">
        <v>8</v>
      </c>
      <c r="I31" s="9">
        <v>8</v>
      </c>
      <c r="J31" s="9">
        <v>8</v>
      </c>
      <c r="K31" s="6">
        <f t="shared" si="0"/>
        <v>8</v>
      </c>
      <c r="L31" s="6" t="str">
        <f t="shared" si="1"/>
        <v>B</v>
      </c>
      <c r="M31" s="9"/>
    </row>
    <row r="32" spans="1:13" ht="30" customHeight="1">
      <c r="A32" s="5">
        <v>26</v>
      </c>
      <c r="B32" s="5" t="str">
        <f>"131250412357"</f>
        <v>131250412357</v>
      </c>
      <c r="C32" s="6" t="s">
        <v>66</v>
      </c>
      <c r="D32" s="7" t="s">
        <v>67</v>
      </c>
      <c r="E32" s="8">
        <v>34931</v>
      </c>
      <c r="F32" s="9">
        <v>9</v>
      </c>
      <c r="G32" s="9">
        <v>9</v>
      </c>
      <c r="H32" s="9">
        <v>8</v>
      </c>
      <c r="I32" s="9">
        <v>8</v>
      </c>
      <c r="J32" s="9">
        <v>8</v>
      </c>
      <c r="K32" s="6">
        <f t="shared" si="0"/>
        <v>8.4</v>
      </c>
      <c r="L32" s="6" t="str">
        <f t="shared" si="1"/>
        <v>B</v>
      </c>
      <c r="M32" s="9"/>
    </row>
    <row r="33" spans="1:13" ht="30" customHeight="1">
      <c r="A33" s="5">
        <v>27</v>
      </c>
      <c r="B33" s="5" t="str">
        <f>"131250412264"</f>
        <v>131250412264</v>
      </c>
      <c r="C33" s="6" t="s">
        <v>42</v>
      </c>
      <c r="D33" s="7" t="s">
        <v>68</v>
      </c>
      <c r="E33" s="8">
        <v>34535</v>
      </c>
      <c r="F33" s="9">
        <v>9</v>
      </c>
      <c r="G33" s="9">
        <v>8</v>
      </c>
      <c r="H33" s="9">
        <v>8</v>
      </c>
      <c r="I33" s="9">
        <v>8</v>
      </c>
      <c r="J33" s="9">
        <v>7</v>
      </c>
      <c r="K33" s="6">
        <f t="shared" si="0"/>
        <v>8</v>
      </c>
      <c r="L33" s="6" t="str">
        <f t="shared" si="1"/>
        <v>B</v>
      </c>
      <c r="M33" s="9"/>
    </row>
    <row r="34" spans="1:13" ht="30" customHeight="1">
      <c r="A34" s="5">
        <v>28</v>
      </c>
      <c r="B34" s="5" t="str">
        <f>"131250412161"</f>
        <v>131250412161</v>
      </c>
      <c r="C34" s="6" t="s">
        <v>47</v>
      </c>
      <c r="D34" s="7" t="s">
        <v>69</v>
      </c>
      <c r="E34" s="8">
        <v>34997</v>
      </c>
      <c r="F34" s="9">
        <v>9</v>
      </c>
      <c r="G34" s="9">
        <v>8</v>
      </c>
      <c r="H34" s="9">
        <v>8</v>
      </c>
      <c r="I34" s="9">
        <v>8</v>
      </c>
      <c r="J34" s="9">
        <v>8</v>
      </c>
      <c r="K34" s="6">
        <f t="shared" si="0"/>
        <v>8.1999999999999993</v>
      </c>
      <c r="L34" s="6" t="str">
        <f t="shared" si="1"/>
        <v>B</v>
      </c>
      <c r="M34" s="9"/>
    </row>
  </sheetData>
  <mergeCells count="9">
    <mergeCell ref="A4:C4"/>
    <mergeCell ref="D4:G4"/>
    <mergeCell ref="A5:G5"/>
    <mergeCell ref="A1:C1"/>
    <mergeCell ref="D1:G1"/>
    <mergeCell ref="A2:C2"/>
    <mergeCell ref="D2:G2"/>
    <mergeCell ref="A3:C3"/>
    <mergeCell ref="D3:G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2015-05-14T14:06:12Z</dcterms:modified>
</cp:coreProperties>
</file>